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18435030\Desktop\Cumplimiento\7. Julio 2022\"/>
    </mc:Choice>
  </mc:AlternateContent>
  <xr:revisionPtr revIDLastSave="0" documentId="13_ncr:1_{CF33CE82-DC1C-41B3-8B5E-28045DF33CD0}" xr6:coauthVersionLast="47" xr6:coauthVersionMax="47" xr10:uidLastSave="{00000000-0000-0000-0000-000000000000}"/>
  <bookViews>
    <workbookView xWindow="-120" yWindow="-120" windowWidth="29040" windowHeight="15840" xr2:uid="{0EFB491E-123D-429E-BB29-2DACAC1DD1B4}"/>
  </bookViews>
  <sheets>
    <sheet name="01" sheetId="1" r:id="rId1"/>
  </sheets>
  <definedNames>
    <definedName name="_xlnm._FilterDatabase" localSheetId="0" hidden="1">'01'!#REF!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5" i="1" l="1"/>
  <c r="B106" i="1" l="1"/>
  <c r="B105" i="1"/>
  <c r="D104" i="1"/>
  <c r="D103" i="1"/>
  <c r="D102" i="1"/>
  <c r="D101" i="1"/>
  <c r="D100" i="1"/>
  <c r="D99" i="1"/>
  <c r="D98" i="1"/>
  <c r="D97" i="1"/>
  <c r="D96" i="1"/>
  <c r="D95" i="1"/>
  <c r="D106" i="1" l="1"/>
  <c r="D17" i="1"/>
  <c r="E61" i="1"/>
  <c r="E60" i="1"/>
  <c r="E59" i="1"/>
  <c r="E58" i="1"/>
  <c r="E57" i="1"/>
  <c r="E56" i="1"/>
  <c r="E55" i="1"/>
  <c r="E54" i="1"/>
  <c r="E53" i="1"/>
  <c r="E52" i="1"/>
  <c r="E51" i="1"/>
  <c r="B78" i="1"/>
  <c r="B77" i="1"/>
  <c r="D88" i="1"/>
  <c r="D87" i="1"/>
  <c r="E63" i="1" l="1"/>
  <c r="E62" i="1"/>
  <c r="D81" i="1"/>
  <c r="E31" i="1" l="1"/>
  <c r="E30" i="1"/>
  <c r="E29" i="1"/>
  <c r="E28" i="1"/>
  <c r="E27" i="1"/>
  <c r="E26" i="1"/>
  <c r="E25" i="1"/>
  <c r="E24" i="1"/>
  <c r="E23" i="1"/>
  <c r="E22" i="1"/>
  <c r="E32" i="1" l="1"/>
  <c r="E33" i="1" s="1"/>
  <c r="D90" i="1"/>
  <c r="D89" i="1"/>
  <c r="D86" i="1"/>
  <c r="D85" i="1"/>
  <c r="D84" i="1"/>
  <c r="D83" i="1"/>
  <c r="D82" i="1"/>
  <c r="D92" i="1" l="1"/>
  <c r="D76" i="1"/>
  <c r="D75" i="1"/>
  <c r="D74" i="1"/>
  <c r="D73" i="1"/>
  <c r="D72" i="1"/>
  <c r="D71" i="1"/>
  <c r="D70" i="1"/>
  <c r="D69" i="1"/>
  <c r="D68" i="1"/>
  <c r="D67" i="1"/>
  <c r="D66" i="1"/>
  <c r="E46" i="1"/>
  <c r="E45" i="1"/>
  <c r="E44" i="1"/>
  <c r="E43" i="1"/>
  <c r="E42" i="1"/>
  <c r="E41" i="1"/>
  <c r="E40" i="1"/>
  <c r="E39" i="1"/>
  <c r="E38" i="1"/>
  <c r="E37" i="1"/>
  <c r="E36" i="1"/>
  <c r="D77" i="1" l="1"/>
  <c r="D78" i="1"/>
  <c r="E47" i="1"/>
  <c r="E9" i="1"/>
  <c r="E10" i="1"/>
  <c r="E11" i="1"/>
  <c r="E12" i="1"/>
  <c r="E13" i="1"/>
  <c r="E14" i="1"/>
  <c r="E15" i="1"/>
  <c r="E16" i="1"/>
  <c r="E17" i="1"/>
  <c r="E8" i="1"/>
  <c r="E7" i="1"/>
  <c r="E48" i="1" l="1"/>
  <c r="C77" i="1"/>
  <c r="B32" i="1"/>
  <c r="D48" i="1" l="1"/>
  <c r="B48" i="1"/>
  <c r="B47" i="1"/>
  <c r="B92" i="1" l="1"/>
  <c r="D91" i="1"/>
  <c r="B91" i="1"/>
  <c r="C78" i="1"/>
  <c r="D63" i="1"/>
  <c r="B63" i="1"/>
  <c r="D62" i="1"/>
  <c r="B62" i="1"/>
  <c r="D47" i="1"/>
  <c r="D32" i="1"/>
  <c r="D33" i="1" s="1"/>
  <c r="B33" i="1"/>
  <c r="E19" i="1"/>
  <c r="D19" i="1"/>
  <c r="E18" i="1"/>
  <c r="D18" i="1"/>
</calcChain>
</file>

<file path=xl/sharedStrings.xml><?xml version="1.0" encoding="utf-8"?>
<sst xmlns="http://schemas.openxmlformats.org/spreadsheetml/2006/main" count="123" uniqueCount="26">
  <si>
    <r>
      <t xml:space="preserve">*Causas Internas: </t>
    </r>
    <r>
      <rPr>
        <sz val="11"/>
        <color theme="1"/>
        <rFont val="Calibri"/>
        <family val="2"/>
        <scheme val="minor"/>
      </rPr>
      <t>Se refiere a los motivos imputables a la aerolínea que afectan la calidad del servicio hacia el pasajero.</t>
    </r>
  </si>
  <si>
    <r>
      <t xml:space="preserve">*Causas Externas: </t>
    </r>
    <r>
      <rPr>
        <sz val="11"/>
        <color theme="1"/>
        <rFont val="Calibri"/>
        <family val="2"/>
        <scheme val="minor"/>
      </rPr>
      <t>Se refiere a los motivos No imputables a la aerolínea que afectan la calidad del servicio hacia el pasajero.</t>
    </r>
  </si>
  <si>
    <t>Etiquetas de fila</t>
  </si>
  <si>
    <t>INTERNACIONAL</t>
  </si>
  <si>
    <t>SECUNDARIA</t>
  </si>
  <si>
    <t>TRONCAL</t>
  </si>
  <si>
    <t>Total general</t>
  </si>
  <si>
    <t>CUMPLIMIENTO DE SERVICIO</t>
  </si>
  <si>
    <t>ADELANTADO</t>
  </si>
  <si>
    <t>EXTERNO</t>
  </si>
  <si>
    <t>AEROREPUBLICA</t>
  </si>
  <si>
    <t>NO ESPECIFICO</t>
  </si>
  <si>
    <t>AVIANCA</t>
  </si>
  <si>
    <t>CANCELADO</t>
  </si>
  <si>
    <t>INTERNO</t>
  </si>
  <si>
    <t>EASYFLY</t>
  </si>
  <si>
    <t>CUMPLIDO</t>
  </si>
  <si>
    <t>REGIONAL EXPRESS</t>
  </si>
  <si>
    <t>DEMORADO</t>
  </si>
  <si>
    <t>CUMPLIMIENTO DE ITINERARIO</t>
  </si>
  <si>
    <t>Adelantado</t>
  </si>
  <si>
    <t>Cancelado</t>
  </si>
  <si>
    <t>AIRES</t>
  </si>
  <si>
    <t>VIVA AIR</t>
  </si>
  <si>
    <t>ULTRA AIR</t>
  </si>
  <si>
    <t>CUMPLIMIENTO AEROCOMERCIAL POR CAUSAS
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</si>
</sst>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rgb="FF17375E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3" borderId="0" xfId="0" applyFont="1" applyFill="1"/>
    <xf numFmtId="0" fontId="2" fillId="0" borderId="3" xfId="0" applyFont="1" applyBorder="1" applyAlignment="1">
      <alignment horizontal="left"/>
    </xf>
    <xf numFmtId="0" fontId="2" fillId="0" borderId="4" xfId="0" applyFont="1" applyBorder="1"/>
    <xf numFmtId="0" fontId="2" fillId="0" borderId="5" xfId="0" applyFont="1" applyBorder="1"/>
    <xf numFmtId="0" fontId="2" fillId="4" borderId="6" xfId="0" applyFont="1" applyFill="1" applyBorder="1" applyAlignment="1">
      <alignment horizontal="left" indent="1"/>
    </xf>
    <xf numFmtId="0" fontId="2" fillId="4" borderId="0" xfId="0" applyFont="1" applyFill="1"/>
    <xf numFmtId="0" fontId="2" fillId="4" borderId="7" xfId="0" applyFont="1" applyFill="1" applyBorder="1"/>
    <xf numFmtId="0" fontId="0" fillId="0" borderId="6" xfId="0" applyBorder="1" applyAlignment="1">
      <alignment horizontal="left" indent="2"/>
    </xf>
    <xf numFmtId="0" fontId="0" fillId="0" borderId="7" xfId="0" applyBorder="1"/>
    <xf numFmtId="0" fontId="0" fillId="0" borderId="8" xfId="0" applyBorder="1" applyAlignment="1">
      <alignment horizontal="left" indent="2"/>
    </xf>
    <xf numFmtId="0" fontId="0" fillId="0" borderId="9" xfId="0" applyBorder="1"/>
    <xf numFmtId="0" fontId="0" fillId="0" borderId="10" xfId="0" applyBorder="1"/>
    <xf numFmtId="164" fontId="0" fillId="0" borderId="11" xfId="1" applyNumberFormat="1" applyFont="1" applyBorder="1" applyAlignment="1">
      <alignment horizontal="left"/>
    </xf>
    <xf numFmtId="10" fontId="0" fillId="0" borderId="12" xfId="1" applyNumberFormat="1" applyFont="1" applyBorder="1"/>
    <xf numFmtId="10" fontId="0" fillId="5" borderId="13" xfId="1" applyNumberFormat="1" applyFont="1" applyFill="1" applyBorder="1"/>
    <xf numFmtId="164" fontId="0" fillId="0" borderId="8" xfId="1" applyNumberFormat="1" applyFont="1" applyBorder="1" applyAlignment="1">
      <alignment horizontal="left"/>
    </xf>
    <xf numFmtId="10" fontId="0" fillId="0" borderId="9" xfId="1" applyNumberFormat="1" applyFont="1" applyBorder="1"/>
    <xf numFmtId="10" fontId="0" fillId="5" borderId="10" xfId="1" applyNumberFormat="1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0" borderId="14" xfId="0" applyFont="1" applyBorder="1" applyAlignment="1">
      <alignment horizontal="left"/>
    </xf>
    <xf numFmtId="0" fontId="2" fillId="0" borderId="15" xfId="0" applyFont="1" applyBorder="1"/>
    <xf numFmtId="0" fontId="2" fillId="0" borderId="16" xfId="0" applyFont="1" applyBorder="1"/>
    <xf numFmtId="0" fontId="2" fillId="0" borderId="0" xfId="0" applyFont="1"/>
    <xf numFmtId="10" fontId="0" fillId="0" borderId="0" xfId="0" applyNumberFormat="1"/>
    <xf numFmtId="10" fontId="0" fillId="0" borderId="0" xfId="1" applyNumberFormat="1" applyFont="1"/>
    <xf numFmtId="0" fontId="2" fillId="0" borderId="7" xfId="0" applyFont="1" applyBorder="1"/>
    <xf numFmtId="0" fontId="2" fillId="0" borderId="10" xfId="0" applyFont="1" applyBorder="1"/>
    <xf numFmtId="10" fontId="0" fillId="0" borderId="13" xfId="1" applyNumberFormat="1" applyFont="1" applyFill="1" applyBorder="1"/>
    <xf numFmtId="10" fontId="0" fillId="0" borderId="10" xfId="1" applyNumberFormat="1" applyFont="1" applyFill="1" applyBorder="1"/>
    <xf numFmtId="10" fontId="2" fillId="0" borderId="0" xfId="0" applyNumberFormat="1" applyFont="1" applyAlignment="1">
      <alignment horizontal="left"/>
    </xf>
    <xf numFmtId="10" fontId="0" fillId="0" borderId="0" xfId="1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10" fontId="2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0" fontId="0" fillId="0" borderId="0" xfId="0" applyNumberFormat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89BF1-582D-491E-A0B2-E3813BE0E777}">
  <dimension ref="A1:P106"/>
  <sheetViews>
    <sheetView tabSelected="1" zoomScaleNormal="100" workbookViewId="0">
      <selection sqref="A1:E1"/>
    </sheetView>
  </sheetViews>
  <sheetFormatPr baseColWidth="10" defaultRowHeight="15" x14ac:dyDescent="0.25"/>
  <cols>
    <col min="1" max="1" width="32.42578125" customWidth="1"/>
    <col min="2" max="2" width="15" customWidth="1"/>
    <col min="3" max="3" width="14.7109375" customWidth="1"/>
    <col min="4" max="4" width="13.28515625" customWidth="1"/>
    <col min="5" max="5" width="12.5703125" bestFit="1" customWidth="1"/>
    <col min="7" max="8" width="11.5703125" style="28"/>
    <col min="9" max="9" width="15.42578125" style="28" bestFit="1" customWidth="1"/>
    <col min="10" max="10" width="28.5703125" style="28" bestFit="1" customWidth="1"/>
    <col min="11" max="16" width="11.42578125" style="28"/>
  </cols>
  <sheetData>
    <row r="1" spans="1:8" ht="36" customHeight="1" thickBot="1" x14ac:dyDescent="0.3">
      <c r="A1" s="40" t="s">
        <v>25</v>
      </c>
      <c r="B1" s="41"/>
      <c r="C1" s="41"/>
      <c r="D1" s="41"/>
      <c r="E1" s="41"/>
    </row>
    <row r="2" spans="1:8" x14ac:dyDescent="0.25">
      <c r="A2" s="1"/>
      <c r="B2" s="2"/>
      <c r="C2" s="2"/>
      <c r="D2" s="2"/>
      <c r="E2" s="2"/>
    </row>
    <row r="3" spans="1:8" ht="30.75" customHeight="1" x14ac:dyDescent="0.25">
      <c r="A3" s="42" t="s">
        <v>0</v>
      </c>
      <c r="B3" s="42"/>
      <c r="C3" s="42"/>
      <c r="D3" s="42"/>
      <c r="E3" s="42"/>
    </row>
    <row r="4" spans="1:8" ht="31.5" customHeight="1" x14ac:dyDescent="0.25">
      <c r="A4" s="42" t="s">
        <v>1</v>
      </c>
      <c r="B4" s="42"/>
      <c r="C4" s="42"/>
      <c r="D4" s="42"/>
      <c r="E4" s="42"/>
    </row>
    <row r="6" spans="1:8" ht="15.75" thickBot="1" x14ac:dyDescent="0.3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</row>
    <row r="7" spans="1:8" x14ac:dyDescent="0.25">
      <c r="A7" s="4" t="s">
        <v>22</v>
      </c>
      <c r="B7" s="5">
        <v>0</v>
      </c>
      <c r="C7" s="5">
        <v>0</v>
      </c>
      <c r="D7" s="5">
        <v>5545</v>
      </c>
      <c r="E7" s="6">
        <f>+B7+C7+D7</f>
        <v>5545</v>
      </c>
    </row>
    <row r="8" spans="1:8" x14ac:dyDescent="0.25">
      <c r="A8" s="7" t="s">
        <v>8</v>
      </c>
      <c r="B8" s="8">
        <v>0</v>
      </c>
      <c r="C8" s="8">
        <v>0</v>
      </c>
      <c r="D8" s="8">
        <v>422</v>
      </c>
      <c r="E8" s="8">
        <f>+B8+C8+D8</f>
        <v>422</v>
      </c>
      <c r="H8" s="34"/>
    </row>
    <row r="9" spans="1:8" x14ac:dyDescent="0.25">
      <c r="A9" s="10" t="s">
        <v>9</v>
      </c>
      <c r="B9">
        <v>0</v>
      </c>
      <c r="C9">
        <v>0</v>
      </c>
      <c r="D9">
        <v>0</v>
      </c>
      <c r="E9" s="30">
        <f t="shared" ref="E9:E17" si="0">+B9+C9+D9</f>
        <v>0</v>
      </c>
      <c r="H9" s="34"/>
    </row>
    <row r="10" spans="1:8" x14ac:dyDescent="0.25">
      <c r="A10" s="10" t="s">
        <v>11</v>
      </c>
      <c r="B10">
        <v>0</v>
      </c>
      <c r="C10">
        <v>0</v>
      </c>
      <c r="D10">
        <v>0</v>
      </c>
      <c r="E10" s="26">
        <f t="shared" si="0"/>
        <v>0</v>
      </c>
      <c r="H10" s="34"/>
    </row>
    <row r="11" spans="1:8" x14ac:dyDescent="0.25">
      <c r="A11" s="7" t="s">
        <v>13</v>
      </c>
      <c r="B11" s="8">
        <v>0</v>
      </c>
      <c r="C11" s="8">
        <v>0</v>
      </c>
      <c r="D11" s="8">
        <v>65</v>
      </c>
      <c r="E11" s="8">
        <f t="shared" si="0"/>
        <v>65</v>
      </c>
      <c r="H11" s="34"/>
    </row>
    <row r="12" spans="1:8" x14ac:dyDescent="0.25">
      <c r="A12" s="10" t="s">
        <v>9</v>
      </c>
      <c r="B12">
        <v>0</v>
      </c>
      <c r="C12">
        <v>0</v>
      </c>
      <c r="D12">
        <v>13</v>
      </c>
      <c r="E12" s="30">
        <f t="shared" si="0"/>
        <v>13</v>
      </c>
      <c r="H12" s="34"/>
    </row>
    <row r="13" spans="1:8" x14ac:dyDescent="0.25">
      <c r="A13" s="10" t="s">
        <v>14</v>
      </c>
      <c r="B13">
        <v>0</v>
      </c>
      <c r="C13">
        <v>0</v>
      </c>
      <c r="D13">
        <v>52</v>
      </c>
      <c r="E13" s="26">
        <f t="shared" si="0"/>
        <v>52</v>
      </c>
      <c r="H13" s="34"/>
    </row>
    <row r="14" spans="1:8" x14ac:dyDescent="0.25">
      <c r="A14" s="7" t="s">
        <v>16</v>
      </c>
      <c r="B14" s="8">
        <v>0</v>
      </c>
      <c r="C14" s="8">
        <v>0</v>
      </c>
      <c r="D14" s="8">
        <v>3796</v>
      </c>
      <c r="E14" s="8">
        <f t="shared" si="0"/>
        <v>3796</v>
      </c>
      <c r="H14" s="37"/>
    </row>
    <row r="15" spans="1:8" x14ac:dyDescent="0.25">
      <c r="A15" s="7" t="s">
        <v>18</v>
      </c>
      <c r="B15" s="8">
        <v>0</v>
      </c>
      <c r="C15" s="8">
        <v>0</v>
      </c>
      <c r="D15" s="8">
        <v>1234</v>
      </c>
      <c r="E15" s="8">
        <f t="shared" si="0"/>
        <v>1234</v>
      </c>
      <c r="H15" s="37"/>
    </row>
    <row r="16" spans="1:8" x14ac:dyDescent="0.25">
      <c r="A16" s="10" t="s">
        <v>9</v>
      </c>
      <c r="B16" s="27">
        <v>0</v>
      </c>
      <c r="C16" s="27">
        <v>0</v>
      </c>
      <c r="D16">
        <v>370</v>
      </c>
      <c r="E16" s="30">
        <f t="shared" si="0"/>
        <v>370</v>
      </c>
      <c r="H16" s="38"/>
    </row>
    <row r="17" spans="1:13" ht="15.75" thickBot="1" x14ac:dyDescent="0.3">
      <c r="A17" s="12" t="s">
        <v>14</v>
      </c>
      <c r="B17" s="13">
        <v>0</v>
      </c>
      <c r="C17" s="13">
        <v>0</v>
      </c>
      <c r="D17" s="13">
        <f>+D15-D16</f>
        <v>864</v>
      </c>
      <c r="E17" s="31">
        <f t="shared" si="0"/>
        <v>864</v>
      </c>
      <c r="H17" s="38"/>
    </row>
    <row r="18" spans="1:13" x14ac:dyDescent="0.25">
      <c r="A18" s="15" t="s">
        <v>19</v>
      </c>
      <c r="B18" s="16">
        <v>0</v>
      </c>
      <c r="C18" s="16">
        <v>0</v>
      </c>
      <c r="D18" s="16">
        <f t="shared" ref="D18:E18" si="1">+D14/D7</f>
        <v>0.68458070333633902</v>
      </c>
      <c r="E18" s="17">
        <f t="shared" si="1"/>
        <v>0.68458070333633902</v>
      </c>
      <c r="G18" s="34"/>
      <c r="H18" s="38"/>
      <c r="K18" s="29"/>
      <c r="L18" s="29"/>
      <c r="M18" s="29"/>
    </row>
    <row r="19" spans="1:13" ht="15.75" thickBot="1" x14ac:dyDescent="0.3">
      <c r="A19" s="18" t="s">
        <v>7</v>
      </c>
      <c r="B19" s="19">
        <v>0</v>
      </c>
      <c r="C19" s="19">
        <v>0</v>
      </c>
      <c r="D19" s="19">
        <f t="shared" ref="D19:E19" si="2">+D14/(D7-D16-D12-D9)</f>
        <v>0.73537388609066257</v>
      </c>
      <c r="E19" s="20">
        <f t="shared" si="2"/>
        <v>0.73537388609066257</v>
      </c>
      <c r="G19" s="36"/>
      <c r="H19" s="38"/>
      <c r="K19" s="29"/>
      <c r="L19" s="29"/>
      <c r="M19" s="29"/>
    </row>
    <row r="20" spans="1:13" ht="15.75" thickBot="1" x14ac:dyDescent="0.3">
      <c r="G20" s="36"/>
      <c r="H20" s="38"/>
    </row>
    <row r="21" spans="1:13" x14ac:dyDescent="0.25">
      <c r="A21" s="21" t="s">
        <v>2</v>
      </c>
      <c r="B21" s="22" t="s">
        <v>3</v>
      </c>
      <c r="C21" s="22" t="s">
        <v>4</v>
      </c>
      <c r="D21" s="22" t="s">
        <v>5</v>
      </c>
      <c r="E21" s="23" t="s">
        <v>6</v>
      </c>
      <c r="G21" s="36"/>
      <c r="H21" s="38"/>
    </row>
    <row r="22" spans="1:13" x14ac:dyDescent="0.25">
      <c r="A22" s="24" t="s">
        <v>12</v>
      </c>
      <c r="B22" s="25">
        <v>464</v>
      </c>
      <c r="C22" s="25">
        <v>0</v>
      </c>
      <c r="D22" s="25">
        <v>2241</v>
      </c>
      <c r="E22" s="26">
        <f>+B22+C22+D22</f>
        <v>2705</v>
      </c>
      <c r="F22" s="27"/>
      <c r="G22" s="36"/>
      <c r="H22" s="38"/>
    </row>
    <row r="23" spans="1:13" x14ac:dyDescent="0.25">
      <c r="A23" s="7" t="s">
        <v>8</v>
      </c>
      <c r="B23" s="8">
        <v>5</v>
      </c>
      <c r="C23" s="8">
        <v>0</v>
      </c>
      <c r="D23" s="8">
        <v>7</v>
      </c>
      <c r="E23" s="9">
        <f>+B23+C23+D23</f>
        <v>12</v>
      </c>
      <c r="G23" s="36"/>
      <c r="H23" s="35"/>
    </row>
    <row r="24" spans="1:13" x14ac:dyDescent="0.25">
      <c r="A24" s="10" t="s">
        <v>11</v>
      </c>
      <c r="B24">
        <v>0</v>
      </c>
      <c r="C24">
        <v>0</v>
      </c>
      <c r="D24">
        <v>0</v>
      </c>
      <c r="E24" s="11">
        <f t="shared" ref="E24:E29" si="3">+D24+C24+B24</f>
        <v>0</v>
      </c>
      <c r="G24" s="36"/>
      <c r="H24" s="39"/>
    </row>
    <row r="25" spans="1:13" x14ac:dyDescent="0.25">
      <c r="A25" s="7" t="s">
        <v>13</v>
      </c>
      <c r="B25" s="8">
        <v>38</v>
      </c>
      <c r="C25" s="8">
        <v>0</v>
      </c>
      <c r="D25" s="8">
        <v>203</v>
      </c>
      <c r="E25" s="9">
        <f t="shared" si="3"/>
        <v>241</v>
      </c>
      <c r="G25" s="36"/>
      <c r="H25" s="39"/>
    </row>
    <row r="26" spans="1:13" x14ac:dyDescent="0.25">
      <c r="A26" s="10" t="s">
        <v>9</v>
      </c>
      <c r="B26">
        <v>0</v>
      </c>
      <c r="C26">
        <v>0</v>
      </c>
      <c r="D26">
        <v>34</v>
      </c>
      <c r="E26" s="11">
        <f t="shared" si="3"/>
        <v>34</v>
      </c>
      <c r="H26" s="39"/>
    </row>
    <row r="27" spans="1:13" x14ac:dyDescent="0.25">
      <c r="A27" s="10" t="s">
        <v>14</v>
      </c>
      <c r="B27">
        <v>38</v>
      </c>
      <c r="C27">
        <v>0</v>
      </c>
      <c r="D27">
        <v>169</v>
      </c>
      <c r="E27" s="11">
        <f t="shared" si="3"/>
        <v>207</v>
      </c>
      <c r="H27" s="39"/>
    </row>
    <row r="28" spans="1:13" x14ac:dyDescent="0.25">
      <c r="A28" s="7" t="s">
        <v>16</v>
      </c>
      <c r="B28" s="8">
        <v>357</v>
      </c>
      <c r="C28" s="8">
        <v>0</v>
      </c>
      <c r="D28" s="8">
        <v>1805</v>
      </c>
      <c r="E28" s="9">
        <f t="shared" si="3"/>
        <v>2162</v>
      </c>
    </row>
    <row r="29" spans="1:13" x14ac:dyDescent="0.25">
      <c r="A29" s="7" t="s">
        <v>18</v>
      </c>
      <c r="B29" s="8">
        <v>64</v>
      </c>
      <c r="C29" s="8">
        <v>0</v>
      </c>
      <c r="D29" s="8">
        <v>226</v>
      </c>
      <c r="E29" s="9">
        <f t="shared" si="3"/>
        <v>290</v>
      </c>
    </row>
    <row r="30" spans="1:13" x14ac:dyDescent="0.25">
      <c r="A30" s="10" t="s">
        <v>9</v>
      </c>
      <c r="B30">
        <v>21</v>
      </c>
      <c r="C30">
        <v>0</v>
      </c>
      <c r="D30">
        <v>125</v>
      </c>
      <c r="E30" s="11">
        <f>+B30+D30+C30</f>
        <v>146</v>
      </c>
    </row>
    <row r="31" spans="1:13" ht="15.75" thickBot="1" x14ac:dyDescent="0.3">
      <c r="A31" s="12" t="s">
        <v>14</v>
      </c>
      <c r="B31" s="13">
        <v>43</v>
      </c>
      <c r="C31" s="13">
        <v>0</v>
      </c>
      <c r="D31" s="13">
        <v>101</v>
      </c>
      <c r="E31" s="14">
        <f>+D31+C31+B31</f>
        <v>144</v>
      </c>
    </row>
    <row r="32" spans="1:13" x14ac:dyDescent="0.25">
      <c r="A32" s="15" t="s">
        <v>19</v>
      </c>
      <c r="B32" s="16">
        <f>+B28/B22</f>
        <v>0.7693965517241379</v>
      </c>
      <c r="C32" s="16">
        <v>0</v>
      </c>
      <c r="D32" s="16">
        <f t="shared" ref="D32" si="4">+D28/D22</f>
        <v>0.8054439982150825</v>
      </c>
      <c r="E32" s="17">
        <f>+E28/E22</f>
        <v>0.79926062846580403</v>
      </c>
    </row>
    <row r="33" spans="1:5" ht="15.75" thickBot="1" x14ac:dyDescent="0.3">
      <c r="A33" s="18" t="s">
        <v>7</v>
      </c>
      <c r="B33" s="19">
        <f>+B28/(B22-B30-B26-B32)</f>
        <v>0.80727113233753256</v>
      </c>
      <c r="C33" s="19">
        <v>0</v>
      </c>
      <c r="D33" s="19">
        <f t="shared" ref="D33" si="5">+D28/(D22-D30-D26-D32)</f>
        <v>0.86729037167366685</v>
      </c>
      <c r="E33" s="20">
        <f>+E28/(E22-E30-E26-E32)</f>
        <v>0.85650874206553251</v>
      </c>
    </row>
    <row r="34" spans="1:5" ht="15.75" thickBot="1" x14ac:dyDescent="0.3"/>
    <row r="35" spans="1:5" x14ac:dyDescent="0.25">
      <c r="A35" s="21" t="s">
        <v>2</v>
      </c>
      <c r="B35" s="22" t="s">
        <v>3</v>
      </c>
      <c r="C35" s="22" t="s">
        <v>4</v>
      </c>
      <c r="D35" s="22" t="s">
        <v>5</v>
      </c>
      <c r="E35" s="23" t="s">
        <v>6</v>
      </c>
    </row>
    <row r="36" spans="1:5" x14ac:dyDescent="0.25">
      <c r="A36" s="24" t="s">
        <v>23</v>
      </c>
      <c r="B36" s="25">
        <v>251</v>
      </c>
      <c r="C36" s="25">
        <v>0</v>
      </c>
      <c r="D36" s="25">
        <v>4374</v>
      </c>
      <c r="E36" s="26">
        <f>+B36+C36+D36</f>
        <v>4625</v>
      </c>
    </row>
    <row r="37" spans="1:5" x14ac:dyDescent="0.25">
      <c r="A37" s="7" t="s">
        <v>20</v>
      </c>
      <c r="B37" s="8">
        <v>0</v>
      </c>
      <c r="C37" s="8">
        <v>0</v>
      </c>
      <c r="D37" s="8">
        <v>0</v>
      </c>
      <c r="E37" s="9">
        <f>+B37+C37+D37</f>
        <v>0</v>
      </c>
    </row>
    <row r="38" spans="1:5" x14ac:dyDescent="0.25">
      <c r="A38" s="10" t="s">
        <v>9</v>
      </c>
      <c r="B38">
        <v>0</v>
      </c>
      <c r="C38">
        <v>0</v>
      </c>
      <c r="D38">
        <v>0</v>
      </c>
      <c r="E38" s="11">
        <f>+B38+C38+D38</f>
        <v>0</v>
      </c>
    </row>
    <row r="39" spans="1:5" x14ac:dyDescent="0.25">
      <c r="A39" s="10" t="s">
        <v>14</v>
      </c>
      <c r="B39">
        <v>0</v>
      </c>
      <c r="C39">
        <v>0</v>
      </c>
      <c r="D39">
        <v>0</v>
      </c>
      <c r="E39" s="11">
        <f>+B39+C39+D39</f>
        <v>0</v>
      </c>
    </row>
    <row r="40" spans="1:5" x14ac:dyDescent="0.25">
      <c r="A40" s="7" t="s">
        <v>21</v>
      </c>
      <c r="B40" s="8">
        <v>0</v>
      </c>
      <c r="C40" s="8">
        <v>0</v>
      </c>
      <c r="D40" s="8">
        <v>80</v>
      </c>
      <c r="E40" s="9">
        <f>+B40+C40+D40</f>
        <v>80</v>
      </c>
    </row>
    <row r="41" spans="1:5" x14ac:dyDescent="0.25">
      <c r="A41" s="10" t="s">
        <v>9</v>
      </c>
      <c r="B41">
        <v>0</v>
      </c>
      <c r="C41">
        <v>0</v>
      </c>
      <c r="D41">
        <v>68</v>
      </c>
      <c r="E41" s="30">
        <f t="shared" ref="E41:E46" si="6">SUM(B41:D41)</f>
        <v>68</v>
      </c>
    </row>
    <row r="42" spans="1:5" x14ac:dyDescent="0.25">
      <c r="A42" s="10" t="s">
        <v>14</v>
      </c>
      <c r="B42">
        <v>0</v>
      </c>
      <c r="C42">
        <v>0</v>
      </c>
      <c r="D42">
        <v>12</v>
      </c>
      <c r="E42" s="30">
        <f t="shared" si="6"/>
        <v>12</v>
      </c>
    </row>
    <row r="43" spans="1:5" x14ac:dyDescent="0.25">
      <c r="A43" s="7" t="s">
        <v>16</v>
      </c>
      <c r="B43" s="8">
        <v>184</v>
      </c>
      <c r="C43" s="8">
        <v>0</v>
      </c>
      <c r="D43" s="8">
        <v>2649</v>
      </c>
      <c r="E43" s="9">
        <f t="shared" si="6"/>
        <v>2833</v>
      </c>
    </row>
    <row r="44" spans="1:5" x14ac:dyDescent="0.25">
      <c r="A44" s="7" t="s">
        <v>18</v>
      </c>
      <c r="B44" s="8">
        <v>67</v>
      </c>
      <c r="C44" s="8">
        <v>0</v>
      </c>
      <c r="D44" s="8">
        <v>1518</v>
      </c>
      <c r="E44" s="9">
        <f t="shared" si="6"/>
        <v>1585</v>
      </c>
    </row>
    <row r="45" spans="1:5" x14ac:dyDescent="0.25">
      <c r="A45" s="10" t="s">
        <v>9</v>
      </c>
      <c r="B45">
        <v>46</v>
      </c>
      <c r="C45">
        <v>0</v>
      </c>
      <c r="D45">
        <v>945</v>
      </c>
      <c r="E45" s="30">
        <f t="shared" si="6"/>
        <v>991</v>
      </c>
    </row>
    <row r="46" spans="1:5" ht="15.75" thickBot="1" x14ac:dyDescent="0.3">
      <c r="A46" s="12" t="s">
        <v>14</v>
      </c>
      <c r="B46" s="13">
        <v>21</v>
      </c>
      <c r="C46" s="13">
        <v>0</v>
      </c>
      <c r="D46" s="13">
        <v>573</v>
      </c>
      <c r="E46" s="30">
        <f t="shared" si="6"/>
        <v>594</v>
      </c>
    </row>
    <row r="47" spans="1:5" x14ac:dyDescent="0.25">
      <c r="A47" s="15" t="s">
        <v>19</v>
      </c>
      <c r="B47" s="16">
        <f>+B43/B36</f>
        <v>0.73306772908366535</v>
      </c>
      <c r="C47" s="16">
        <v>0</v>
      </c>
      <c r="D47" s="16">
        <f t="shared" ref="D47" si="7">+D43/D36</f>
        <v>0.6056241426611797</v>
      </c>
      <c r="E47" s="17">
        <f>+E43/E36</f>
        <v>0.61254054054054052</v>
      </c>
    </row>
    <row r="48" spans="1:5" ht="15.75" thickBot="1" x14ac:dyDescent="0.3">
      <c r="A48" s="18" t="s">
        <v>7</v>
      </c>
      <c r="B48" s="19">
        <f>+B43/(B36-B45-B41-B38)</f>
        <v>0.89756097560975612</v>
      </c>
      <c r="C48" s="19">
        <v>0</v>
      </c>
      <c r="D48" s="19">
        <f>+D43/(D36-D45-D41-D38)</f>
        <v>0.78815828622433803</v>
      </c>
      <c r="E48" s="20">
        <f>+E43/(E36-E45-E41-E38)</f>
        <v>0.79444756029164332</v>
      </c>
    </row>
    <row r="49" spans="1:5" ht="15.75" thickBot="1" x14ac:dyDescent="0.3"/>
    <row r="50" spans="1:5" x14ac:dyDescent="0.25">
      <c r="A50" s="21" t="s">
        <v>2</v>
      </c>
      <c r="B50" s="22" t="s">
        <v>3</v>
      </c>
      <c r="C50" s="22" t="s">
        <v>4</v>
      </c>
      <c r="D50" s="22" t="s">
        <v>5</v>
      </c>
      <c r="E50" s="23" t="s">
        <v>6</v>
      </c>
    </row>
    <row r="51" spans="1:5" x14ac:dyDescent="0.25">
      <c r="A51" s="24" t="s">
        <v>10</v>
      </c>
      <c r="B51" s="25">
        <v>407</v>
      </c>
      <c r="C51" s="25">
        <v>0</v>
      </c>
      <c r="D51" s="25">
        <v>450</v>
      </c>
      <c r="E51" s="26">
        <f t="shared" ref="E51:E61" si="8">+D51+C51+B51</f>
        <v>857</v>
      </c>
    </row>
    <row r="52" spans="1:5" x14ac:dyDescent="0.25">
      <c r="A52" s="7" t="s">
        <v>8</v>
      </c>
      <c r="B52" s="8">
        <v>0</v>
      </c>
      <c r="C52" s="8">
        <v>0</v>
      </c>
      <c r="D52" s="8">
        <v>0</v>
      </c>
      <c r="E52" s="9">
        <f t="shared" si="8"/>
        <v>0</v>
      </c>
    </row>
    <row r="53" spans="1:5" x14ac:dyDescent="0.25">
      <c r="A53" s="10" t="s">
        <v>9</v>
      </c>
      <c r="B53">
        <v>0</v>
      </c>
      <c r="C53">
        <v>0</v>
      </c>
      <c r="D53">
        <v>0</v>
      </c>
      <c r="E53" s="11">
        <f t="shared" si="8"/>
        <v>0</v>
      </c>
    </row>
    <row r="54" spans="1:5" x14ac:dyDescent="0.25">
      <c r="A54" s="10" t="s">
        <v>14</v>
      </c>
      <c r="B54">
        <v>0</v>
      </c>
      <c r="C54">
        <v>0</v>
      </c>
      <c r="D54">
        <v>0</v>
      </c>
      <c r="E54" s="11">
        <f t="shared" si="8"/>
        <v>0</v>
      </c>
    </row>
    <row r="55" spans="1:5" x14ac:dyDescent="0.25">
      <c r="A55" s="10" t="s">
        <v>11</v>
      </c>
      <c r="B55">
        <v>0</v>
      </c>
      <c r="C55">
        <v>0</v>
      </c>
      <c r="D55">
        <v>0</v>
      </c>
      <c r="E55" s="11">
        <f t="shared" si="8"/>
        <v>0</v>
      </c>
    </row>
    <row r="56" spans="1:5" x14ac:dyDescent="0.25">
      <c r="A56" s="7" t="s">
        <v>13</v>
      </c>
      <c r="B56" s="8">
        <v>0</v>
      </c>
      <c r="C56" s="8">
        <v>0</v>
      </c>
      <c r="D56" s="8">
        <v>0</v>
      </c>
      <c r="E56" s="9">
        <f t="shared" si="8"/>
        <v>0</v>
      </c>
    </row>
    <row r="57" spans="1:5" x14ac:dyDescent="0.25">
      <c r="A57" s="10" t="s">
        <v>11</v>
      </c>
      <c r="B57">
        <v>0</v>
      </c>
      <c r="C57">
        <v>0</v>
      </c>
      <c r="D57">
        <v>0</v>
      </c>
      <c r="E57" s="11">
        <f t="shared" si="8"/>
        <v>0</v>
      </c>
    </row>
    <row r="58" spans="1:5" x14ac:dyDescent="0.25">
      <c r="A58" s="7" t="s">
        <v>16</v>
      </c>
      <c r="B58" s="8">
        <v>309</v>
      </c>
      <c r="C58" s="8">
        <v>0</v>
      </c>
      <c r="D58" s="8">
        <v>285</v>
      </c>
      <c r="E58" s="9">
        <f t="shared" si="8"/>
        <v>594</v>
      </c>
    </row>
    <row r="59" spans="1:5" x14ac:dyDescent="0.25">
      <c r="A59" s="7" t="s">
        <v>18</v>
      </c>
      <c r="B59" s="8">
        <v>84</v>
      </c>
      <c r="C59" s="8">
        <v>0</v>
      </c>
      <c r="D59" s="8">
        <v>150</v>
      </c>
      <c r="E59" s="9">
        <f t="shared" si="8"/>
        <v>234</v>
      </c>
    </row>
    <row r="60" spans="1:5" x14ac:dyDescent="0.25">
      <c r="A60" s="10" t="s">
        <v>9</v>
      </c>
      <c r="B60">
        <v>56</v>
      </c>
      <c r="C60">
        <v>0</v>
      </c>
      <c r="D60">
        <v>124</v>
      </c>
      <c r="E60" s="11">
        <f t="shared" si="8"/>
        <v>180</v>
      </c>
    </row>
    <row r="61" spans="1:5" ht="15.75" thickBot="1" x14ac:dyDescent="0.3">
      <c r="A61" s="12" t="s">
        <v>14</v>
      </c>
      <c r="B61" s="13">
        <v>28</v>
      </c>
      <c r="C61" s="13">
        <v>0</v>
      </c>
      <c r="D61" s="13">
        <v>26</v>
      </c>
      <c r="E61" s="14">
        <f t="shared" si="8"/>
        <v>54</v>
      </c>
    </row>
    <row r="62" spans="1:5" x14ac:dyDescent="0.25">
      <c r="A62" s="15" t="s">
        <v>19</v>
      </c>
      <c r="B62" s="16">
        <f>+B58/B51</f>
        <v>0.75921375921375922</v>
      </c>
      <c r="C62" s="16">
        <v>0</v>
      </c>
      <c r="D62" s="16">
        <f t="shared" ref="D62" si="9">+D58/D51</f>
        <v>0.6333333333333333</v>
      </c>
      <c r="E62" s="17">
        <f>+E58/E51</f>
        <v>0.69311551925320891</v>
      </c>
    </row>
    <row r="63" spans="1:5" ht="15.75" thickBot="1" x14ac:dyDescent="0.3">
      <c r="A63" s="18" t="s">
        <v>7</v>
      </c>
      <c r="B63" s="19">
        <f>+B58/(B51-B53-B60)</f>
        <v>0.88034188034188032</v>
      </c>
      <c r="C63" s="19">
        <v>0</v>
      </c>
      <c r="D63" s="19">
        <f t="shared" ref="D63" si="10">+D58/(D51-D53-D60)</f>
        <v>0.87423312883435578</v>
      </c>
      <c r="E63" s="20">
        <f>+E58/(E51-E53-E60)</f>
        <v>0.87740029542097486</v>
      </c>
    </row>
    <row r="64" spans="1:5" ht="15.75" thickBot="1" x14ac:dyDescent="0.3"/>
    <row r="65" spans="1:4" x14ac:dyDescent="0.25">
      <c r="A65" s="21" t="s">
        <v>2</v>
      </c>
      <c r="B65" s="22" t="s">
        <v>4</v>
      </c>
      <c r="C65" s="22" t="s">
        <v>5</v>
      </c>
      <c r="D65" s="23" t="s">
        <v>6</v>
      </c>
    </row>
    <row r="66" spans="1:4" x14ac:dyDescent="0.25">
      <c r="A66" s="24" t="s">
        <v>15</v>
      </c>
      <c r="B66" s="25">
        <v>4628</v>
      </c>
      <c r="C66" s="25">
        <v>0</v>
      </c>
      <c r="D66" s="26">
        <f>+B66+C66</f>
        <v>4628</v>
      </c>
    </row>
    <row r="67" spans="1:4" x14ac:dyDescent="0.25">
      <c r="A67" s="7" t="s">
        <v>8</v>
      </c>
      <c r="B67" s="8">
        <v>358</v>
      </c>
      <c r="C67" s="8">
        <v>0</v>
      </c>
      <c r="D67" s="9">
        <f>+B67+C67</f>
        <v>358</v>
      </c>
    </row>
    <row r="68" spans="1:4" x14ac:dyDescent="0.25">
      <c r="A68" s="10" t="s">
        <v>9</v>
      </c>
      <c r="B68">
        <v>287</v>
      </c>
      <c r="C68">
        <v>0</v>
      </c>
      <c r="D68" s="11">
        <f>+C68+B68</f>
        <v>287</v>
      </c>
    </row>
    <row r="69" spans="1:4" x14ac:dyDescent="0.25">
      <c r="A69" s="10" t="s">
        <v>14</v>
      </c>
      <c r="B69">
        <v>71</v>
      </c>
      <c r="D69" s="11">
        <f>+C69+B69</f>
        <v>71</v>
      </c>
    </row>
    <row r="70" spans="1:4" x14ac:dyDescent="0.25">
      <c r="A70" s="7" t="s">
        <v>13</v>
      </c>
      <c r="B70" s="8">
        <v>642</v>
      </c>
      <c r="C70" s="8">
        <v>0</v>
      </c>
      <c r="D70" s="9">
        <f>C70+B70</f>
        <v>642</v>
      </c>
    </row>
    <row r="71" spans="1:4" x14ac:dyDescent="0.25">
      <c r="A71" s="10" t="s">
        <v>9</v>
      </c>
      <c r="B71">
        <v>294</v>
      </c>
      <c r="C71">
        <v>0</v>
      </c>
      <c r="D71" s="11">
        <f t="shared" ref="D71:D76" si="11">+C71+B71</f>
        <v>294</v>
      </c>
    </row>
    <row r="72" spans="1:4" x14ac:dyDescent="0.25">
      <c r="A72" s="10" t="s">
        <v>14</v>
      </c>
      <c r="B72">
        <v>348</v>
      </c>
      <c r="C72">
        <v>0</v>
      </c>
      <c r="D72" s="11">
        <f t="shared" si="11"/>
        <v>348</v>
      </c>
    </row>
    <row r="73" spans="1:4" x14ac:dyDescent="0.25">
      <c r="A73" s="7" t="s">
        <v>16</v>
      </c>
      <c r="B73" s="8">
        <v>2442</v>
      </c>
      <c r="C73" s="8">
        <v>0</v>
      </c>
      <c r="D73" s="9">
        <f t="shared" si="11"/>
        <v>2442</v>
      </c>
    </row>
    <row r="74" spans="1:4" x14ac:dyDescent="0.25">
      <c r="A74" s="7" t="s">
        <v>18</v>
      </c>
      <c r="B74" s="8">
        <v>1186</v>
      </c>
      <c r="C74" s="8">
        <v>0</v>
      </c>
      <c r="D74" s="9">
        <f t="shared" si="11"/>
        <v>1186</v>
      </c>
    </row>
    <row r="75" spans="1:4" x14ac:dyDescent="0.25">
      <c r="A75" s="10" t="s">
        <v>9</v>
      </c>
      <c r="B75">
        <v>1012</v>
      </c>
      <c r="C75">
        <v>0</v>
      </c>
      <c r="D75" s="11">
        <f t="shared" si="11"/>
        <v>1012</v>
      </c>
    </row>
    <row r="76" spans="1:4" ht="15.75" thickBot="1" x14ac:dyDescent="0.3">
      <c r="A76" s="12" t="s">
        <v>14</v>
      </c>
      <c r="B76" s="13">
        <v>174</v>
      </c>
      <c r="C76" s="13">
        <v>0</v>
      </c>
      <c r="D76" s="14">
        <f t="shared" si="11"/>
        <v>174</v>
      </c>
    </row>
    <row r="77" spans="1:4" x14ac:dyDescent="0.25">
      <c r="A77" s="15" t="s">
        <v>19</v>
      </c>
      <c r="B77" s="32">
        <f>+B73/B66</f>
        <v>0.52765773552290407</v>
      </c>
      <c r="C77" s="16" t="e">
        <f>+C73/C66</f>
        <v>#DIV/0!</v>
      </c>
      <c r="D77" s="17">
        <f>+D73/D66</f>
        <v>0.52765773552290407</v>
      </c>
    </row>
    <row r="78" spans="1:4" ht="15.75" thickBot="1" x14ac:dyDescent="0.3">
      <c r="A78" s="18" t="s">
        <v>7</v>
      </c>
      <c r="B78" s="33">
        <f>+B73/(B66-B75-B71-B68)</f>
        <v>0.80461285008237238</v>
      </c>
      <c r="C78" s="19" t="e">
        <f t="shared" ref="C78" si="12">+C73/(C66-C75-C71-C68)</f>
        <v>#DIV/0!</v>
      </c>
      <c r="D78" s="20">
        <f>+D73/(D66-D75-D71-D68)</f>
        <v>0.80461285008237238</v>
      </c>
    </row>
    <row r="79" spans="1:4" ht="15.75" thickBot="1" x14ac:dyDescent="0.3"/>
    <row r="80" spans="1:4" x14ac:dyDescent="0.25">
      <c r="A80" s="21" t="s">
        <v>2</v>
      </c>
      <c r="B80" s="22" t="s">
        <v>4</v>
      </c>
      <c r="C80" s="22" t="s">
        <v>3</v>
      </c>
      <c r="D80" s="23" t="s">
        <v>6</v>
      </c>
    </row>
    <row r="81" spans="1:4" x14ac:dyDescent="0.25">
      <c r="A81" s="24" t="s">
        <v>17</v>
      </c>
      <c r="B81" s="25">
        <v>199</v>
      </c>
      <c r="C81" s="25">
        <v>0</v>
      </c>
      <c r="D81" s="26">
        <f>+B81+C81</f>
        <v>199</v>
      </c>
    </row>
    <row r="82" spans="1:4" x14ac:dyDescent="0.25">
      <c r="A82" s="7" t="s">
        <v>8</v>
      </c>
      <c r="B82" s="8">
        <v>4</v>
      </c>
      <c r="C82" s="8">
        <v>0</v>
      </c>
      <c r="D82" s="9">
        <f t="shared" ref="D82:D90" si="13">+C82+B82</f>
        <v>4</v>
      </c>
    </row>
    <row r="83" spans="1:4" x14ac:dyDescent="0.25">
      <c r="A83" s="10" t="s">
        <v>11</v>
      </c>
      <c r="B83">
        <v>0</v>
      </c>
      <c r="C83">
        <v>0</v>
      </c>
      <c r="D83" s="11">
        <f t="shared" si="13"/>
        <v>0</v>
      </c>
    </row>
    <row r="84" spans="1:4" x14ac:dyDescent="0.25">
      <c r="A84" s="7" t="s">
        <v>13</v>
      </c>
      <c r="B84" s="8">
        <v>16</v>
      </c>
      <c r="C84" s="8">
        <v>0</v>
      </c>
      <c r="D84" s="9">
        <f t="shared" si="13"/>
        <v>16</v>
      </c>
    </row>
    <row r="85" spans="1:4" x14ac:dyDescent="0.25">
      <c r="A85" s="10" t="s">
        <v>9</v>
      </c>
      <c r="B85">
        <v>3</v>
      </c>
      <c r="C85">
        <v>0</v>
      </c>
      <c r="D85" s="11">
        <f t="shared" si="13"/>
        <v>3</v>
      </c>
    </row>
    <row r="86" spans="1:4" x14ac:dyDescent="0.25">
      <c r="A86" s="10" t="s">
        <v>14</v>
      </c>
      <c r="B86">
        <v>13</v>
      </c>
      <c r="C86">
        <v>0</v>
      </c>
      <c r="D86" s="11">
        <f t="shared" si="13"/>
        <v>13</v>
      </c>
    </row>
    <row r="87" spans="1:4" x14ac:dyDescent="0.25">
      <c r="A87" s="7" t="s">
        <v>16</v>
      </c>
      <c r="B87" s="8">
        <v>149</v>
      </c>
      <c r="C87" s="8">
        <v>0</v>
      </c>
      <c r="D87" s="9">
        <f>+C87+B87</f>
        <v>149</v>
      </c>
    </row>
    <row r="88" spans="1:4" x14ac:dyDescent="0.25">
      <c r="A88" s="7" t="s">
        <v>18</v>
      </c>
      <c r="B88" s="8">
        <v>29</v>
      </c>
      <c r="C88" s="8">
        <v>0</v>
      </c>
      <c r="D88" s="9">
        <f>+C88+B88</f>
        <v>29</v>
      </c>
    </row>
    <row r="89" spans="1:4" x14ac:dyDescent="0.25">
      <c r="A89" s="10" t="s">
        <v>9</v>
      </c>
      <c r="B89">
        <v>15</v>
      </c>
      <c r="C89">
        <v>0</v>
      </c>
      <c r="D89" s="11">
        <f t="shared" si="13"/>
        <v>15</v>
      </c>
    </row>
    <row r="90" spans="1:4" ht="15.75" thickBot="1" x14ac:dyDescent="0.3">
      <c r="A90" s="12" t="s">
        <v>14</v>
      </c>
      <c r="B90" s="13">
        <v>14</v>
      </c>
      <c r="C90" s="13">
        <v>0</v>
      </c>
      <c r="D90" s="14">
        <f t="shared" si="13"/>
        <v>14</v>
      </c>
    </row>
    <row r="91" spans="1:4" x14ac:dyDescent="0.25">
      <c r="A91" s="15" t="s">
        <v>19</v>
      </c>
      <c r="B91" s="16">
        <f>+B87/B81</f>
        <v>0.74874371859296485</v>
      </c>
      <c r="C91" s="16">
        <v>0</v>
      </c>
      <c r="D91" s="17">
        <f t="shared" ref="D91" si="14">+D87/D81</f>
        <v>0.74874371859296485</v>
      </c>
    </row>
    <row r="92" spans="1:4" ht="15.75" thickBot="1" x14ac:dyDescent="0.3">
      <c r="A92" s="18" t="s">
        <v>7</v>
      </c>
      <c r="B92" s="19">
        <f>+B87/(B81-B89-B85)</f>
        <v>0.82320441988950277</v>
      </c>
      <c r="C92" s="19">
        <v>0</v>
      </c>
      <c r="D92" s="20">
        <f>+D87/(D81-D89-D85-D83)</f>
        <v>0.82320441988950277</v>
      </c>
    </row>
    <row r="93" spans="1:4" ht="15.75" thickBot="1" x14ac:dyDescent="0.3"/>
    <row r="94" spans="1:4" x14ac:dyDescent="0.25">
      <c r="A94" s="21" t="s">
        <v>2</v>
      </c>
      <c r="B94" s="22" t="s">
        <v>4</v>
      </c>
      <c r="C94" s="22" t="s">
        <v>5</v>
      </c>
      <c r="D94" s="23" t="s">
        <v>6</v>
      </c>
    </row>
    <row r="95" spans="1:4" x14ac:dyDescent="0.25">
      <c r="A95" s="24" t="s">
        <v>24</v>
      </c>
      <c r="B95" s="25">
        <v>0</v>
      </c>
      <c r="C95" s="25">
        <v>897</v>
      </c>
      <c r="D95" s="26">
        <f>+B95+C95</f>
        <v>897</v>
      </c>
    </row>
    <row r="96" spans="1:4" x14ac:dyDescent="0.25">
      <c r="A96" s="7" t="s">
        <v>8</v>
      </c>
      <c r="B96" s="8">
        <v>0</v>
      </c>
      <c r="C96" s="8">
        <v>0</v>
      </c>
      <c r="D96" s="9">
        <f t="shared" ref="D96:D100" si="15">+C96+B96</f>
        <v>0</v>
      </c>
    </row>
    <row r="97" spans="1:4" x14ac:dyDescent="0.25">
      <c r="A97" s="10" t="s">
        <v>11</v>
      </c>
      <c r="B97">
        <v>0</v>
      </c>
      <c r="C97">
        <v>0</v>
      </c>
      <c r="D97" s="11">
        <f t="shared" si="15"/>
        <v>0</v>
      </c>
    </row>
    <row r="98" spans="1:4" x14ac:dyDescent="0.25">
      <c r="A98" s="7" t="s">
        <v>13</v>
      </c>
      <c r="B98" s="8">
        <v>0</v>
      </c>
      <c r="C98" s="8">
        <v>3</v>
      </c>
      <c r="D98" s="9">
        <f t="shared" si="15"/>
        <v>3</v>
      </c>
    </row>
    <row r="99" spans="1:4" x14ac:dyDescent="0.25">
      <c r="A99" s="10" t="s">
        <v>9</v>
      </c>
      <c r="B99">
        <v>0</v>
      </c>
      <c r="C99">
        <v>0</v>
      </c>
      <c r="D99" s="11">
        <f t="shared" si="15"/>
        <v>0</v>
      </c>
    </row>
    <row r="100" spans="1:4" x14ac:dyDescent="0.25">
      <c r="A100" s="10" t="s">
        <v>14</v>
      </c>
      <c r="B100">
        <v>0</v>
      </c>
      <c r="C100">
        <v>0</v>
      </c>
      <c r="D100" s="11">
        <f t="shared" si="15"/>
        <v>0</v>
      </c>
    </row>
    <row r="101" spans="1:4" x14ac:dyDescent="0.25">
      <c r="A101" s="7" t="s">
        <v>16</v>
      </c>
      <c r="B101" s="8">
        <v>0</v>
      </c>
      <c r="C101" s="8">
        <v>614</v>
      </c>
      <c r="D101" s="9">
        <f>+C101+B101</f>
        <v>614</v>
      </c>
    </row>
    <row r="102" spans="1:4" x14ac:dyDescent="0.25">
      <c r="A102" s="7" t="s">
        <v>18</v>
      </c>
      <c r="B102" s="8">
        <v>0</v>
      </c>
      <c r="C102" s="8">
        <v>280</v>
      </c>
      <c r="D102" s="9">
        <f>+C102+B102</f>
        <v>280</v>
      </c>
    </row>
    <row r="103" spans="1:4" x14ac:dyDescent="0.25">
      <c r="A103" s="10" t="s">
        <v>9</v>
      </c>
      <c r="B103">
        <v>0</v>
      </c>
      <c r="C103">
        <v>120</v>
      </c>
      <c r="D103" s="11">
        <f t="shared" ref="D103:D104" si="16">+C103+B103</f>
        <v>120</v>
      </c>
    </row>
    <row r="104" spans="1:4" ht="15.75" thickBot="1" x14ac:dyDescent="0.3">
      <c r="A104" s="12" t="s">
        <v>14</v>
      </c>
      <c r="B104" s="13">
        <v>0</v>
      </c>
      <c r="C104" s="13">
        <v>160</v>
      </c>
      <c r="D104" s="14">
        <f t="shared" si="16"/>
        <v>160</v>
      </c>
    </row>
    <row r="105" spans="1:4" x14ac:dyDescent="0.25">
      <c r="A105" s="15" t="s">
        <v>19</v>
      </c>
      <c r="B105" s="16" t="e">
        <f>+B101/B95</f>
        <v>#DIV/0!</v>
      </c>
      <c r="C105" s="16">
        <v>0</v>
      </c>
      <c r="D105" s="17">
        <f>+D101/D95</f>
        <v>0.68450390189520627</v>
      </c>
    </row>
    <row r="106" spans="1:4" ht="15.75" thickBot="1" x14ac:dyDescent="0.3">
      <c r="A106" s="18" t="s">
        <v>7</v>
      </c>
      <c r="B106" s="19" t="e">
        <f>+B101/(B95-B103-B99)</f>
        <v>#DIV/0!</v>
      </c>
      <c r="C106" s="19">
        <v>0</v>
      </c>
      <c r="D106" s="20">
        <f>+D101/(D95-D103-D99-D97)</f>
        <v>0.79021879021879027</v>
      </c>
    </row>
  </sheetData>
  <mergeCells count="3">
    <mergeCell ref="A1:E1"/>
    <mergeCell ref="A3:E3"/>
    <mergeCell ref="A4:E4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8cf1b8fd-72df-4c21-8306-a5f720778edf">2022</Filtro>
    <Orden xmlns="8cf1b8fd-72df-4c21-8306-a5f720778edf">151</Orden>
    <Formato xmlns="8cf1b8fd-72df-4c21-8306-a5f720778edf">/Style%20Library/Images/xls.svg</Formato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DAC6FB-D47B-48A9-AC3B-938071258A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f1b8fd-72df-4c21-8306-a5f720778e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2BF5CE-3692-479D-8B50-2593DDD8AC32}">
  <ds:schemaRefs>
    <ds:schemaRef ds:uri="http://schemas.microsoft.com/office/2006/metadata/properties"/>
    <ds:schemaRef ds:uri="http://schemas.microsoft.com/office/infopath/2007/PartnerControls"/>
    <ds:schemaRef ds:uri="8cf1b8fd-72df-4c21-8306-a5f720778edf"/>
  </ds:schemaRefs>
</ds:datastoreItem>
</file>

<file path=customXml/itemProps3.xml><?xml version="1.0" encoding="utf-8"?>
<ds:datastoreItem xmlns:ds="http://schemas.openxmlformats.org/officeDocument/2006/customXml" ds:itemID="{9F0B3E33-D4A9-445C-868A-F1817F04A0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CUMPLIMIENTO AEROCOMERCIAL JULIO 2022</dc:title>
  <dc:creator>ASUS</dc:creator>
  <cp:lastModifiedBy>Juan David Dominguez Arrieta</cp:lastModifiedBy>
  <dcterms:created xsi:type="dcterms:W3CDTF">2020-03-27T16:34:22Z</dcterms:created>
  <dcterms:modified xsi:type="dcterms:W3CDTF">2022-10-20T15:52:23Z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0x01010074E918C3DD5CC44FB08F5A2D78177FFA</vt:lpwstr>
  </property>
</Properties>
</file>